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970"/>
  </bookViews>
  <sheets>
    <sheet name="Commercial format" sheetId="2" r:id="rId1"/>
  </sheets>
  <definedNames>
    <definedName name="_xlnm.Print_Area" localSheetId="0">'Commercial format'!$B$1:$M$34</definedName>
  </definedNames>
  <calcPr calcId="144525"/>
</workbook>
</file>

<file path=xl/calcChain.xml><?xml version="1.0" encoding="utf-8"?>
<calcChain xmlns="http://schemas.openxmlformats.org/spreadsheetml/2006/main">
  <c r="L18" i="2" l="1"/>
  <c r="L17" i="2"/>
  <c r="L16" i="2"/>
  <c r="L15" i="2"/>
  <c r="L14" i="2"/>
  <c r="L13" i="2"/>
  <c r="M18" i="2"/>
  <c r="M17" i="2"/>
  <c r="M16" i="2"/>
  <c r="M15" i="2"/>
  <c r="M14" i="2"/>
  <c r="M13" i="2"/>
  <c r="L12" i="2" l="1"/>
  <c r="M12" i="2" s="1"/>
  <c r="L11" i="2"/>
  <c r="M11" i="2" s="1"/>
  <c r="L10" i="2"/>
  <c r="M10" i="2" s="1"/>
  <c r="L9" i="2"/>
  <c r="M9" i="2" s="1"/>
  <c r="L8" i="2"/>
  <c r="M8" i="2" s="1"/>
  <c r="L19" i="2"/>
  <c r="M19" i="2" s="1"/>
  <c r="L22" i="2"/>
  <c r="L21" i="2"/>
  <c r="L20" i="2" l="1"/>
  <c r="L7" i="2" l="1"/>
  <c r="M7" i="2" l="1"/>
  <c r="L23" i="2" l="1"/>
  <c r="G6" i="2"/>
  <c r="K6" i="2"/>
  <c r="J6" i="2"/>
  <c r="I6" i="2"/>
  <c r="H6" i="2"/>
  <c r="M22" i="2" l="1"/>
  <c r="M21" i="2"/>
  <c r="M20" i="2"/>
  <c r="M24" i="2" s="1"/>
</calcChain>
</file>

<file path=xl/sharedStrings.xml><?xml version="1.0" encoding="utf-8"?>
<sst xmlns="http://schemas.openxmlformats.org/spreadsheetml/2006/main" count="91" uniqueCount="47">
  <si>
    <t>Item</t>
  </si>
  <si>
    <t>2nd Year</t>
  </si>
  <si>
    <t>3rd Year</t>
  </si>
  <si>
    <t>4th Year</t>
  </si>
  <si>
    <t>5th Year</t>
  </si>
  <si>
    <t>Discount Factor @10%</t>
  </si>
  <si>
    <t>Place :</t>
  </si>
  <si>
    <t>Authorized Signatory</t>
  </si>
  <si>
    <t>Name :</t>
  </si>
  <si>
    <t>Date :</t>
  </si>
  <si>
    <t>Designation :</t>
  </si>
  <si>
    <t>PV(Rs)</t>
  </si>
  <si>
    <t>Total(Rs)</t>
  </si>
  <si>
    <t>1st Year</t>
  </si>
  <si>
    <t>Grand Indicative Cost (NPV) - Figure to be Quoted in Online Reverse Auction</t>
  </si>
  <si>
    <t>Qty</t>
  </si>
  <si>
    <t>X</t>
  </si>
  <si>
    <t xml:space="preserve"> </t>
  </si>
  <si>
    <t>All payments on pro-rata basis only.</t>
  </si>
  <si>
    <t>Bidder to Check the Correctness of the  Grand Total Cost , the provided template and formulae are only suggestive /facilitators for computation.</t>
  </si>
  <si>
    <t>OEM</t>
  </si>
  <si>
    <t>Description</t>
  </si>
  <si>
    <t xml:space="preserve"> COMMERCIAL BID (Indicative) OF THE RFP</t>
  </si>
  <si>
    <t xml:space="preserve">Name of Bidder : </t>
  </si>
  <si>
    <t>All items above are to be quoted as per the technical specifcations</t>
  </si>
  <si>
    <t>Implementation Charges</t>
  </si>
  <si>
    <t>On Delivery per Unit Amount</t>
  </si>
  <si>
    <t>L1-Onsite Support cost per year (Total Cost for 5 year)</t>
  </si>
  <si>
    <t>L2-Onsite Support cost per year (Total Cost for 5 year)</t>
  </si>
  <si>
    <t>Additional Licenses 10001 - 20000</t>
  </si>
  <si>
    <t>Additional Licenses 20001 - 30000</t>
  </si>
  <si>
    <t>Additional Licenses 30001 - 40000</t>
  </si>
  <si>
    <t>Additional Licenses 40001 - 50000</t>
  </si>
  <si>
    <t>Additional Licenses 50001 and above</t>
  </si>
  <si>
    <t>Grand Indicative Cost</t>
  </si>
  <si>
    <t>RFP for Procurement of Multi-Factor Authentication , Contextual Access Solution and Remote connectivity solution</t>
  </si>
  <si>
    <t>L3-Offsite Support after LIC's office hours 24x7</t>
  </si>
  <si>
    <t xml:space="preserve">Licenses for the Multifactor Authentication and Contextual Access for five years as per the RFP, for concurrent users with provision for DR. </t>
  </si>
  <si>
    <t>AMC for Licenses 0 - 20000*</t>
  </si>
  <si>
    <t>AMC for Licenses 0 - 30000*</t>
  </si>
  <si>
    <t>AMC for Licenses 0 - 40000*</t>
  </si>
  <si>
    <t>AMC for Licenses 0 - 50000*</t>
  </si>
  <si>
    <t>AMC for Licenses 0 - 50001 and above*</t>
  </si>
  <si>
    <t xml:space="preserve">AMC for 10000* Concurrent users licenses for Multifactor Authentication and Contextual Access for five years. This should include the warranty and support for five years. </t>
  </si>
  <si>
    <t>Percentage change in the price of additional Licenses should be uniform.</t>
  </si>
  <si>
    <t>* AMC should be in the range of 20-30% of the License Cost</t>
  </si>
  <si>
    <t xml:space="preserve">Ref: LIC-CO/IT-BPR/NW/RFP/2022-23/01             Dated: 28.02.2023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</si>
</sst>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6"/>
      <name val="Cambria"/>
      <family val="1"/>
    </font>
    <font>
      <b/>
      <sz val="16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1" quotePrefix="1">
      <alignment horizontal="justify" vertical="justify" textRotation="127" wrapText="1" justifyLastLine="1"/>
      <protection hidden="1"/>
    </xf>
  </cellStyleXfs>
  <cellXfs count="52">
    <xf numFmtId="0" fontId="0" fillId="0" borderId="0" xfId="0"/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/>
    <xf numFmtId="0" fontId="0" fillId="0" borderId="0" xfId="0" applyBorder="1" applyAlignment="1" applyProtection="1"/>
    <xf numFmtId="0" fontId="6" fillId="0" borderId="0" xfId="0" applyFont="1" applyBorder="1" applyAlignment="1" applyProtection="1">
      <alignment horizontal="left"/>
    </xf>
    <xf numFmtId="0" fontId="10" fillId="5" borderId="2" xfId="1" applyFont="1" applyFill="1" applyBorder="1" applyAlignment="1" applyProtection="1">
      <alignment vertical="center" wrapText="1"/>
    </xf>
    <xf numFmtId="164" fontId="11" fillId="6" borderId="2" xfId="0" applyNumberFormat="1" applyFont="1" applyFill="1" applyBorder="1" applyAlignment="1" applyProtection="1">
      <alignment vertical="top"/>
    </xf>
    <xf numFmtId="0" fontId="10" fillId="0" borderId="3" xfId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vertical="center" wrapText="1"/>
      <protection locked="0"/>
    </xf>
    <xf numFmtId="1" fontId="10" fillId="3" borderId="2" xfId="1" applyNumberFormat="1" applyFont="1" applyFill="1" applyBorder="1" applyAlignment="1" applyProtection="1">
      <alignment horizontal="center" vertical="center" wrapText="1"/>
    </xf>
    <xf numFmtId="1" fontId="10" fillId="0" borderId="2" xfId="1" applyNumberFormat="1" applyFont="1" applyBorder="1" applyAlignment="1" applyProtection="1">
      <alignment vertical="center" wrapText="1"/>
    </xf>
    <xf numFmtId="1" fontId="10" fillId="0" borderId="4" xfId="1" applyNumberFormat="1" applyFont="1" applyBorder="1" applyAlignment="1" applyProtection="1">
      <alignment vertical="center" wrapText="1"/>
    </xf>
    <xf numFmtId="1" fontId="10" fillId="3" borderId="2" xfId="1" applyNumberFormat="1" applyFont="1" applyFill="1" applyBorder="1" applyAlignment="1" applyProtection="1">
      <alignment vertical="center" wrapText="1"/>
    </xf>
    <xf numFmtId="1" fontId="10" fillId="3" borderId="4" xfId="1" applyNumberFormat="1" applyFont="1" applyFill="1" applyBorder="1" applyAlignment="1" applyProtection="1">
      <alignment horizontal="center" vertical="center" wrapText="1"/>
    </xf>
    <xf numFmtId="1" fontId="10" fillId="0" borderId="5" xfId="1" applyNumberFormat="1" applyFont="1" applyBorder="1" applyAlignment="1" applyProtection="1">
      <alignment vertical="center" wrapText="1"/>
    </xf>
    <xf numFmtId="1" fontId="8" fillId="2" borderId="13" xfId="1" applyNumberFormat="1" applyFont="1" applyFill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top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1" fontId="10" fillId="0" borderId="2" xfId="1" applyNumberFormat="1" applyFont="1" applyBorder="1" applyAlignment="1" applyProtection="1">
      <alignment vertical="center" wrapText="1"/>
      <protection locked="0"/>
    </xf>
    <xf numFmtId="0" fontId="10" fillId="0" borderId="2" xfId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/>
    <xf numFmtId="0" fontId="8" fillId="3" borderId="3" xfId="0" applyFont="1" applyFill="1" applyBorder="1" applyAlignment="1" applyProtection="1">
      <alignment horizontal="right" vertical="center"/>
    </xf>
    <xf numFmtId="0" fontId="8" fillId="3" borderId="2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horizontal="right" vertical="center"/>
    </xf>
    <xf numFmtId="0" fontId="8" fillId="4" borderId="5" xfId="0" applyFont="1" applyFill="1" applyBorder="1" applyAlignment="1" applyProtection="1">
      <alignment horizontal="right" vertical="center"/>
    </xf>
    <xf numFmtId="0" fontId="7" fillId="7" borderId="16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/>
    </xf>
    <xf numFmtId="0" fontId="9" fillId="5" borderId="3" xfId="0" applyFont="1" applyFill="1" applyBorder="1" applyAlignment="1" applyProtection="1">
      <alignment horizontal="center" vertical="top"/>
    </xf>
    <xf numFmtId="0" fontId="9" fillId="5" borderId="14" xfId="0" applyFont="1" applyFill="1" applyBorder="1" applyAlignment="1" applyProtection="1">
      <alignment horizontal="center" vertical="center"/>
    </xf>
    <xf numFmtId="0" fontId="9" fillId="5" borderId="15" xfId="0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top"/>
    </xf>
    <xf numFmtId="0" fontId="9" fillId="5" borderId="4" xfId="0" applyFont="1" applyFill="1" applyBorder="1" applyAlignment="1" applyProtection="1">
      <alignment horizontal="center" vertical="top"/>
    </xf>
    <xf numFmtId="0" fontId="9" fillId="5" borderId="14" xfId="0" applyFont="1" applyFill="1" applyBorder="1" applyAlignment="1" applyProtection="1">
      <alignment horizontal="center" vertical="center" wrapText="1"/>
    </xf>
    <xf numFmtId="0" fontId="9" fillId="5" borderId="1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8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M36"/>
  <sheetViews>
    <sheetView showGridLines="0" tabSelected="1" topLeftCell="A3" zoomScale="80" zoomScaleNormal="80" workbookViewId="0">
      <selection activeCell="I33" sqref="I33:K33"/>
    </sheetView>
  </sheetViews>
  <sheetFormatPr defaultRowHeight="12" x14ac:dyDescent="0.25"/>
  <cols>
    <col min="1" max="1" width="2.140625" style="1" customWidth="1"/>
    <col min="2" max="2" width="7.140625" style="1" bestFit="1" customWidth="1"/>
    <col min="3" max="3" width="48.7109375" style="1" customWidth="1"/>
    <col min="4" max="4" width="15.42578125" style="1" customWidth="1"/>
    <col min="5" max="5" width="13.28515625" style="1" customWidth="1"/>
    <col min="6" max="6" width="23.28515625" style="1" customWidth="1"/>
    <col min="7" max="7" width="13.42578125" style="1" bestFit="1" customWidth="1"/>
    <col min="8" max="8" width="13.5703125" style="1" bestFit="1" customWidth="1"/>
    <col min="9" max="9" width="13" style="1" bestFit="1" customWidth="1"/>
    <col min="10" max="11" width="12.7109375" style="1" bestFit="1" customWidth="1"/>
    <col min="12" max="12" width="19.140625" style="1" customWidth="1"/>
    <col min="13" max="13" width="17.28515625" style="1" customWidth="1"/>
    <col min="14" max="16384" width="9.140625" style="1"/>
  </cols>
  <sheetData>
    <row r="1" spans="2:13" ht="15.75" customHeight="1" x14ac:dyDescent="0.25">
      <c r="B1" s="33" t="s">
        <v>46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2:13" ht="21" customHeight="1" thickBot="1" x14ac:dyDescent="0.3">
      <c r="B2" s="32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ht="21" thickBot="1" x14ac:dyDescent="0.3">
      <c r="B3" s="37" t="s">
        <v>23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</row>
    <row r="4" spans="2:13" ht="20.25" x14ac:dyDescent="0.25">
      <c r="B4" s="40" t="s">
        <v>22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</row>
    <row r="5" spans="2:13" s="2" customFormat="1" ht="20.25" x14ac:dyDescent="0.25">
      <c r="B5" s="34" t="s">
        <v>0</v>
      </c>
      <c r="C5" s="22" t="s">
        <v>21</v>
      </c>
      <c r="D5" s="35" t="s">
        <v>20</v>
      </c>
      <c r="E5" s="35" t="s">
        <v>15</v>
      </c>
      <c r="F5" s="45" t="s">
        <v>26</v>
      </c>
      <c r="G5" s="22" t="s">
        <v>13</v>
      </c>
      <c r="H5" s="22" t="s">
        <v>1</v>
      </c>
      <c r="I5" s="22" t="s">
        <v>2</v>
      </c>
      <c r="J5" s="22" t="s">
        <v>3</v>
      </c>
      <c r="K5" s="22" t="s">
        <v>4</v>
      </c>
      <c r="L5" s="43" t="s">
        <v>12</v>
      </c>
      <c r="M5" s="44" t="s">
        <v>11</v>
      </c>
    </row>
    <row r="6" spans="2:13" ht="20.25" x14ac:dyDescent="0.25">
      <c r="B6" s="34"/>
      <c r="C6" s="9" t="s">
        <v>5</v>
      </c>
      <c r="D6" s="36"/>
      <c r="E6" s="36"/>
      <c r="F6" s="46"/>
      <c r="G6" s="10">
        <f>1/1.1</f>
        <v>0.90909090909090906</v>
      </c>
      <c r="H6" s="10">
        <f>1/(1.1)^2</f>
        <v>0.82644628099173545</v>
      </c>
      <c r="I6" s="10">
        <f>1/(1.1)^3</f>
        <v>0.75131480090157754</v>
      </c>
      <c r="J6" s="10">
        <f>1/(1.1)^4</f>
        <v>0.68301345536507052</v>
      </c>
      <c r="K6" s="10">
        <f>1/(1.1)^5</f>
        <v>0.62092132305915493</v>
      </c>
      <c r="L6" s="43"/>
      <c r="M6" s="44"/>
    </row>
    <row r="7" spans="2:13" ht="105" x14ac:dyDescent="0.25">
      <c r="B7" s="11">
        <v>1</v>
      </c>
      <c r="C7" s="20" t="s">
        <v>37</v>
      </c>
      <c r="D7" s="12"/>
      <c r="E7" s="21">
        <v>10000</v>
      </c>
      <c r="F7" s="26">
        <v>1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4">
        <f>E7*F7</f>
        <v>10000</v>
      </c>
      <c r="M7" s="15">
        <f>L7</f>
        <v>10000</v>
      </c>
    </row>
    <row r="8" spans="2:13" ht="21" x14ac:dyDescent="0.25">
      <c r="B8" s="11">
        <v>2</v>
      </c>
      <c r="C8" s="20" t="s">
        <v>29</v>
      </c>
      <c r="D8" s="12"/>
      <c r="E8" s="21">
        <v>10000</v>
      </c>
      <c r="F8" s="26">
        <v>1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4">
        <f t="shared" ref="L8:L12" si="0">E8*F8</f>
        <v>10000</v>
      </c>
      <c r="M8" s="15">
        <f t="shared" ref="M8:M12" si="1">L8</f>
        <v>10000</v>
      </c>
    </row>
    <row r="9" spans="2:13" ht="21" x14ac:dyDescent="0.25">
      <c r="B9" s="11">
        <v>3</v>
      </c>
      <c r="C9" s="20" t="s">
        <v>30</v>
      </c>
      <c r="D9" s="12"/>
      <c r="E9" s="21">
        <v>10000</v>
      </c>
      <c r="F9" s="26">
        <v>1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4">
        <f t="shared" si="0"/>
        <v>10000</v>
      </c>
      <c r="M9" s="15">
        <f t="shared" si="1"/>
        <v>10000</v>
      </c>
    </row>
    <row r="10" spans="2:13" ht="21" x14ac:dyDescent="0.25">
      <c r="B10" s="11">
        <v>4</v>
      </c>
      <c r="C10" s="20" t="s">
        <v>31</v>
      </c>
      <c r="D10" s="12"/>
      <c r="E10" s="21">
        <v>10000</v>
      </c>
      <c r="F10" s="26">
        <v>1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4">
        <f t="shared" si="0"/>
        <v>10000</v>
      </c>
      <c r="M10" s="15">
        <f t="shared" si="1"/>
        <v>10000</v>
      </c>
    </row>
    <row r="11" spans="2:13" ht="21" x14ac:dyDescent="0.25">
      <c r="B11" s="11">
        <v>5</v>
      </c>
      <c r="C11" s="20" t="s">
        <v>32</v>
      </c>
      <c r="D11" s="12"/>
      <c r="E11" s="21">
        <v>10000</v>
      </c>
      <c r="F11" s="26">
        <v>1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4">
        <f t="shared" si="0"/>
        <v>10000</v>
      </c>
      <c r="M11" s="15">
        <f t="shared" si="1"/>
        <v>10000</v>
      </c>
    </row>
    <row r="12" spans="2:13" ht="21" x14ac:dyDescent="0.25">
      <c r="B12" s="11">
        <v>6</v>
      </c>
      <c r="C12" s="20" t="s">
        <v>33</v>
      </c>
      <c r="D12" s="12"/>
      <c r="E12" s="21">
        <v>20000</v>
      </c>
      <c r="F12" s="26">
        <v>1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4">
        <f t="shared" si="0"/>
        <v>20000</v>
      </c>
      <c r="M12" s="15">
        <f t="shared" si="1"/>
        <v>20000</v>
      </c>
    </row>
    <row r="13" spans="2:13" ht="112.5" customHeight="1" x14ac:dyDescent="0.25">
      <c r="B13" s="11">
        <v>7</v>
      </c>
      <c r="C13" s="20" t="s">
        <v>43</v>
      </c>
      <c r="D13" s="12"/>
      <c r="E13" s="21">
        <v>10000</v>
      </c>
      <c r="F13" s="13" t="s">
        <v>16</v>
      </c>
      <c r="G13" s="25">
        <v>10</v>
      </c>
      <c r="H13" s="25">
        <v>10</v>
      </c>
      <c r="I13" s="25">
        <v>10</v>
      </c>
      <c r="J13" s="25">
        <v>10</v>
      </c>
      <c r="K13" s="25">
        <v>10</v>
      </c>
      <c r="L13" s="14">
        <f t="shared" ref="L13:L18" si="2">SUM(G13:K13)</f>
        <v>50</v>
      </c>
      <c r="M13" s="15">
        <f t="shared" ref="M13:M18" si="3">($G$6*G13)+($H$6*H13)+($I$6*I13)+($J$6*J13)+($K$6*K13)</f>
        <v>37.907867694084473</v>
      </c>
    </row>
    <row r="14" spans="2:13" ht="21" x14ac:dyDescent="0.25">
      <c r="B14" s="11">
        <v>8</v>
      </c>
      <c r="C14" s="20" t="s">
        <v>38</v>
      </c>
      <c r="D14" s="12"/>
      <c r="E14" s="21">
        <v>10000</v>
      </c>
      <c r="F14" s="13" t="s">
        <v>16</v>
      </c>
      <c r="G14" s="25">
        <v>10</v>
      </c>
      <c r="H14" s="25">
        <v>10</v>
      </c>
      <c r="I14" s="25">
        <v>10</v>
      </c>
      <c r="J14" s="25">
        <v>10</v>
      </c>
      <c r="K14" s="25">
        <v>10</v>
      </c>
      <c r="L14" s="14">
        <f t="shared" si="2"/>
        <v>50</v>
      </c>
      <c r="M14" s="15">
        <f t="shared" si="3"/>
        <v>37.907867694084473</v>
      </c>
    </row>
    <row r="15" spans="2:13" ht="21" x14ac:dyDescent="0.25">
      <c r="B15" s="11">
        <v>9</v>
      </c>
      <c r="C15" s="20" t="s">
        <v>39</v>
      </c>
      <c r="D15" s="12"/>
      <c r="E15" s="21">
        <v>10000</v>
      </c>
      <c r="F15" s="13" t="s">
        <v>16</v>
      </c>
      <c r="G15" s="25">
        <v>10</v>
      </c>
      <c r="H15" s="25">
        <v>10</v>
      </c>
      <c r="I15" s="25">
        <v>10</v>
      </c>
      <c r="J15" s="25">
        <v>10</v>
      </c>
      <c r="K15" s="25">
        <v>10</v>
      </c>
      <c r="L15" s="14">
        <f t="shared" si="2"/>
        <v>50</v>
      </c>
      <c r="M15" s="15">
        <f t="shared" si="3"/>
        <v>37.907867694084473</v>
      </c>
    </row>
    <row r="16" spans="2:13" ht="21" x14ac:dyDescent="0.25">
      <c r="B16" s="11">
        <v>10</v>
      </c>
      <c r="C16" s="20" t="s">
        <v>40</v>
      </c>
      <c r="D16" s="12"/>
      <c r="E16" s="21">
        <v>10000</v>
      </c>
      <c r="F16" s="13" t="s">
        <v>16</v>
      </c>
      <c r="G16" s="25">
        <v>10</v>
      </c>
      <c r="H16" s="25">
        <v>10</v>
      </c>
      <c r="I16" s="25">
        <v>10</v>
      </c>
      <c r="J16" s="25">
        <v>10</v>
      </c>
      <c r="K16" s="25">
        <v>10</v>
      </c>
      <c r="L16" s="14">
        <f t="shared" si="2"/>
        <v>50</v>
      </c>
      <c r="M16" s="15">
        <f t="shared" si="3"/>
        <v>37.907867694084473</v>
      </c>
    </row>
    <row r="17" spans="1:13" ht="21" x14ac:dyDescent="0.25">
      <c r="B17" s="11">
        <v>11</v>
      </c>
      <c r="C17" s="20" t="s">
        <v>41</v>
      </c>
      <c r="D17" s="12"/>
      <c r="E17" s="21">
        <v>10000</v>
      </c>
      <c r="F17" s="13" t="s">
        <v>16</v>
      </c>
      <c r="G17" s="25">
        <v>10</v>
      </c>
      <c r="H17" s="25">
        <v>10</v>
      </c>
      <c r="I17" s="25">
        <v>10</v>
      </c>
      <c r="J17" s="25">
        <v>10</v>
      </c>
      <c r="K17" s="25">
        <v>10</v>
      </c>
      <c r="L17" s="14">
        <f t="shared" si="2"/>
        <v>50</v>
      </c>
      <c r="M17" s="15">
        <f t="shared" si="3"/>
        <v>37.907867694084473</v>
      </c>
    </row>
    <row r="18" spans="1:13" ht="42" x14ac:dyDescent="0.25">
      <c r="B18" s="11">
        <v>12</v>
      </c>
      <c r="C18" s="20" t="s">
        <v>42</v>
      </c>
      <c r="D18" s="12"/>
      <c r="E18" s="21">
        <v>20000</v>
      </c>
      <c r="F18" s="13" t="s">
        <v>16</v>
      </c>
      <c r="G18" s="25">
        <v>10</v>
      </c>
      <c r="H18" s="25">
        <v>10</v>
      </c>
      <c r="I18" s="25">
        <v>10</v>
      </c>
      <c r="J18" s="25">
        <v>10</v>
      </c>
      <c r="K18" s="25">
        <v>10</v>
      </c>
      <c r="L18" s="14">
        <f t="shared" si="2"/>
        <v>50</v>
      </c>
      <c r="M18" s="15">
        <f t="shared" si="3"/>
        <v>37.907867694084473</v>
      </c>
    </row>
    <row r="19" spans="1:13" ht="21" x14ac:dyDescent="0.25">
      <c r="B19" s="11">
        <v>13</v>
      </c>
      <c r="C19" s="20" t="s">
        <v>25</v>
      </c>
      <c r="D19" s="12"/>
      <c r="E19" s="21">
        <v>1</v>
      </c>
      <c r="F19" s="26">
        <v>1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4">
        <f t="shared" ref="L19" si="4">E19*F19</f>
        <v>1</v>
      </c>
      <c r="M19" s="15">
        <f t="shared" ref="M19" si="5">L19</f>
        <v>1</v>
      </c>
    </row>
    <row r="20" spans="1:13" ht="42" x14ac:dyDescent="0.25">
      <c r="A20" s="1">
        <v>14</v>
      </c>
      <c r="B20" s="11">
        <v>15</v>
      </c>
      <c r="C20" s="20" t="s">
        <v>27</v>
      </c>
      <c r="D20" s="12"/>
      <c r="E20" s="21">
        <v>1</v>
      </c>
      <c r="F20" s="13" t="s">
        <v>16</v>
      </c>
      <c r="G20" s="25">
        <v>100</v>
      </c>
      <c r="H20" s="25">
        <v>100</v>
      </c>
      <c r="I20" s="25">
        <v>100</v>
      </c>
      <c r="J20" s="25">
        <v>100</v>
      </c>
      <c r="K20" s="25">
        <v>100</v>
      </c>
      <c r="L20" s="14">
        <f>SUM(G20:K20)</f>
        <v>500</v>
      </c>
      <c r="M20" s="15">
        <f>($G$6*G20)+($H$6*H20)+($I$6*I20)+($J$6*J20)+($K$6*K20)</f>
        <v>379.07867694084473</v>
      </c>
    </row>
    <row r="21" spans="1:13" ht="42" x14ac:dyDescent="0.25">
      <c r="B21" s="11">
        <v>15</v>
      </c>
      <c r="C21" s="20" t="s">
        <v>28</v>
      </c>
      <c r="D21" s="12"/>
      <c r="E21" s="21">
        <v>1</v>
      </c>
      <c r="F21" s="13" t="s">
        <v>16</v>
      </c>
      <c r="G21" s="25">
        <v>100</v>
      </c>
      <c r="H21" s="25">
        <v>100</v>
      </c>
      <c r="I21" s="25">
        <v>100</v>
      </c>
      <c r="J21" s="25">
        <v>100</v>
      </c>
      <c r="K21" s="25">
        <v>100</v>
      </c>
      <c r="L21" s="14">
        <f>SUM(G21:K21)</f>
        <v>500</v>
      </c>
      <c r="M21" s="15">
        <f>($G$6*G21)+($H$6*H21)+($I$6*I21)+($J$6*J21)+($K$6*K21)</f>
        <v>379.07867694084473</v>
      </c>
    </row>
    <row r="22" spans="1:13" ht="42" x14ac:dyDescent="0.25">
      <c r="B22" s="11">
        <v>16</v>
      </c>
      <c r="C22" s="20" t="s">
        <v>36</v>
      </c>
      <c r="D22" s="12"/>
      <c r="E22" s="21">
        <v>1</v>
      </c>
      <c r="F22" s="13" t="s">
        <v>16</v>
      </c>
      <c r="G22" s="25">
        <v>100</v>
      </c>
      <c r="H22" s="25">
        <v>100</v>
      </c>
      <c r="I22" s="25">
        <v>100</v>
      </c>
      <c r="J22" s="25">
        <v>100</v>
      </c>
      <c r="K22" s="25">
        <v>100</v>
      </c>
      <c r="L22" s="14">
        <f>SUM(G22:K22)</f>
        <v>500</v>
      </c>
      <c r="M22" s="15">
        <f>($G$6*G22)+($H$6*H22)+($I$6*I22)+($J$6*J22)+($K$6*K22)</f>
        <v>379.07867694084473</v>
      </c>
    </row>
    <row r="23" spans="1:13" ht="20.25" x14ac:dyDescent="0.25">
      <c r="B23" s="28" t="s">
        <v>34</v>
      </c>
      <c r="C23" s="29"/>
      <c r="D23" s="29"/>
      <c r="E23" s="29"/>
      <c r="F23" s="29"/>
      <c r="G23" s="29"/>
      <c r="H23" s="29"/>
      <c r="I23" s="29"/>
      <c r="J23" s="29"/>
      <c r="K23" s="29"/>
      <c r="L23" s="16">
        <f>SUM(L7:L22)</f>
        <v>71801</v>
      </c>
      <c r="M23" s="17" t="s">
        <v>16</v>
      </c>
    </row>
    <row r="24" spans="1:13" ht="21" thickBot="1" x14ac:dyDescent="0.3">
      <c r="B24" s="30" t="s">
        <v>14</v>
      </c>
      <c r="C24" s="31"/>
      <c r="D24" s="31"/>
      <c r="E24" s="31"/>
      <c r="F24" s="31"/>
      <c r="G24" s="31"/>
      <c r="H24" s="31"/>
      <c r="I24" s="31"/>
      <c r="J24" s="31"/>
      <c r="K24" s="31"/>
      <c r="L24" s="18" t="s">
        <v>17</v>
      </c>
      <c r="M24" s="19">
        <f>(SUM(M7:M22))</f>
        <v>71365.683236987039</v>
      </c>
    </row>
    <row r="25" spans="1:13" ht="15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13" ht="14.25" x14ac:dyDescent="0.2">
      <c r="C26" s="6" t="s">
        <v>24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s="7" customFormat="1" ht="15" x14ac:dyDescent="0.25">
      <c r="C27" s="6" t="s">
        <v>18</v>
      </c>
      <c r="D27" s="6"/>
      <c r="E27" s="6"/>
      <c r="F27" s="6"/>
      <c r="G27" s="6"/>
    </row>
    <row r="28" spans="1:13" s="7" customFormat="1" ht="18" x14ac:dyDescent="0.25">
      <c r="C28" s="27" t="s">
        <v>44</v>
      </c>
      <c r="D28" s="6"/>
      <c r="E28" s="6"/>
      <c r="F28" s="6"/>
      <c r="G28" s="6"/>
    </row>
    <row r="29" spans="1:13" s="7" customFormat="1" ht="15" x14ac:dyDescent="0.25">
      <c r="C29" s="8" t="s">
        <v>19</v>
      </c>
      <c r="D29" s="8"/>
      <c r="E29" s="8"/>
      <c r="F29" s="8"/>
      <c r="G29" s="8"/>
      <c r="H29" s="8"/>
      <c r="I29" s="8"/>
      <c r="J29" s="8"/>
    </row>
    <row r="30" spans="1:13" s="7" customFormat="1" ht="18" x14ac:dyDescent="0.25">
      <c r="C30" s="27" t="s">
        <v>45</v>
      </c>
      <c r="D30" s="8"/>
      <c r="E30" s="8"/>
      <c r="F30" s="8"/>
      <c r="G30" s="8"/>
      <c r="H30" s="8"/>
      <c r="I30" s="8"/>
      <c r="J30" s="8"/>
    </row>
    <row r="31" spans="1:13" ht="15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5"/>
      <c r="M31" s="5"/>
    </row>
    <row r="32" spans="1:13" ht="15" x14ac:dyDescent="0.25">
      <c r="B32" s="50" t="s">
        <v>6</v>
      </c>
      <c r="C32" s="49"/>
      <c r="D32" s="23"/>
      <c r="E32" s="23"/>
      <c r="F32" s="23"/>
      <c r="G32" s="48" t="s">
        <v>7</v>
      </c>
      <c r="H32" s="48"/>
      <c r="I32" s="51"/>
      <c r="J32" s="51"/>
      <c r="K32" s="51"/>
      <c r="L32" s="5"/>
      <c r="M32" s="5"/>
    </row>
    <row r="33" spans="2:13" ht="15" x14ac:dyDescent="0.25">
      <c r="B33" s="4"/>
      <c r="C33" s="4"/>
      <c r="D33" s="4"/>
      <c r="E33" s="4"/>
      <c r="F33" s="4"/>
      <c r="G33" s="48" t="s">
        <v>8</v>
      </c>
      <c r="H33" s="48"/>
      <c r="I33" s="51"/>
      <c r="J33" s="51"/>
      <c r="K33" s="51"/>
      <c r="L33" s="5"/>
      <c r="M33" s="5"/>
    </row>
    <row r="34" spans="2:13" ht="15" x14ac:dyDescent="0.25">
      <c r="B34" s="50" t="s">
        <v>9</v>
      </c>
      <c r="C34" s="49"/>
      <c r="D34" s="23"/>
      <c r="E34" s="23"/>
      <c r="F34" s="23"/>
      <c r="G34" s="48" t="s">
        <v>10</v>
      </c>
      <c r="H34" s="48"/>
      <c r="I34" s="51"/>
      <c r="J34" s="51"/>
      <c r="K34" s="51"/>
      <c r="L34" s="5"/>
      <c r="M34" s="5"/>
    </row>
    <row r="35" spans="2:13" ht="15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</sheetData>
  <sheetProtection password="EC50" sheet="1" objects="1" scenarios="1" selectLockedCells="1"/>
  <mergeCells count="19">
    <mergeCell ref="B25:M25"/>
    <mergeCell ref="G33:H33"/>
    <mergeCell ref="G34:H34"/>
    <mergeCell ref="G32:H32"/>
    <mergeCell ref="I32:K32"/>
    <mergeCell ref="I33:K33"/>
    <mergeCell ref="I34:K34"/>
    <mergeCell ref="B23:K23"/>
    <mergeCell ref="B24:K24"/>
    <mergeCell ref="B2:M2"/>
    <mergeCell ref="B1:M1"/>
    <mergeCell ref="B5:B6"/>
    <mergeCell ref="E5:E6"/>
    <mergeCell ref="B3:M3"/>
    <mergeCell ref="B4:M4"/>
    <mergeCell ref="L5:L6"/>
    <mergeCell ref="M5:M6"/>
    <mergeCell ref="D5:D6"/>
    <mergeCell ref="F5:F6"/>
  </mergeCells>
  <conditionalFormatting sqref="L24:M24 L23">
    <cfRule type="cellIs" dxfId="7" priority="19" stopIfTrue="1" operator="equal">
      <formula>"QUOTE FOR ALL ITEMS"</formula>
    </cfRule>
  </conditionalFormatting>
  <conditionalFormatting sqref="M23">
    <cfRule type="cellIs" dxfId="6" priority="18" stopIfTrue="1" operator="equal">
      <formula>"QUOTE FOR ALL ITEMS"</formula>
    </cfRule>
  </conditionalFormatting>
  <conditionalFormatting sqref="H19:K19">
    <cfRule type="cellIs" dxfId="5" priority="12" stopIfTrue="1" operator="equal">
      <formula>"QUOTE FOR ALL ITEMS"</formula>
    </cfRule>
  </conditionalFormatting>
  <conditionalFormatting sqref="H8:K8">
    <cfRule type="cellIs" dxfId="4" priority="11" stopIfTrue="1" operator="equal">
      <formula>"QUOTE FOR ALL ITEMS"</formula>
    </cfRule>
  </conditionalFormatting>
  <conditionalFormatting sqref="H9:K9">
    <cfRule type="cellIs" dxfId="3" priority="10" stopIfTrue="1" operator="equal">
      <formula>"QUOTE FOR ALL ITEMS"</formula>
    </cfRule>
  </conditionalFormatting>
  <conditionalFormatting sqref="H10:K10">
    <cfRule type="cellIs" dxfId="2" priority="9" stopIfTrue="1" operator="equal">
      <formula>"QUOTE FOR ALL ITEMS"</formula>
    </cfRule>
  </conditionalFormatting>
  <conditionalFormatting sqref="H11:K11">
    <cfRule type="cellIs" dxfId="1" priority="8" stopIfTrue="1" operator="equal">
      <formula>"QUOTE FOR ALL ITEMS"</formula>
    </cfRule>
  </conditionalFormatting>
  <conditionalFormatting sqref="H12:K12">
    <cfRule type="cellIs" dxfId="0" priority="7" stopIfTrue="1" operator="equal">
      <formula>"QUOTE FOR ALL ITEMS"</formula>
    </cfRule>
  </conditionalFormatting>
  <pageMargins left="0.23622047244094488" right="0.23622047244094488" top="0.3543307086614173" bottom="0.3543307086614173" header="0.31496062992125984" footer="0.31496062992125984"/>
  <pageSetup paperSize="9" scale="61" orientation="landscape" r:id="rId1"/>
  <ignoredErrors>
    <ignoredError sqref="L19:M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Commercial format</vt:lpstr>
      <vt:lpstr>'Commercial format'!Print_Area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Rajan. Rane</dc:creator>
  <cp:lastModifiedBy>ashutosh.aswal</cp:lastModifiedBy>
  <cp:lastPrinted>2023-01-31T07:31:14Z</cp:lastPrinted>
  <dcterms:created xsi:type="dcterms:W3CDTF">2015-08-13T06:45:58Z</dcterms:created>
  <dcterms:modified xsi:type="dcterms:W3CDTF">2023-02-28T05:15:40Z</dcterms:modified>
</cp:coreProperties>
</file>